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02_総務係（下水）\●庶務共有●\Ｒ６年度\6 調査一件\37_公営企業に係る｢経営比較分析表｣（令和５年度決算）の分析等についてR7.1.24（〆2.4）\回答\"/>
    </mc:Choice>
  </mc:AlternateContent>
  <xr:revisionPtr revIDLastSave="0" documentId="13_ncr:1_{2F119CBA-43D4-4277-A602-2957E26105B6}" xr6:coauthVersionLast="36" xr6:coauthVersionMax="36" xr10:uidLastSave="{00000000-0000-0000-0000-000000000000}"/>
  <workbookProtection workbookAlgorithmName="SHA-512" workbookHashValue="6fzTsNpMturGTzptNGEU8P5oM/xyWyeCutbZCmdCyc4UOUomHv7ibbA7ojOAdxzCENN6ZX23Em6lZDO6K6//Mg==" workbookSaltValue="IryJMu3AVter276wNDmZMQ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<sst xmlns="http://schemas.openxmlformats.org/spreadsheetml/2006/main" count="231" uniqueCount="114">
  <si>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</si>
  <si>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</si>
  <si>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</si>
  <si>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</si>
  <si>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</si>
  <si>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</si>
  <si>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</si>
  <si>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</si>
  <si>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</si>
  <si>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</si>
  <si>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</si>
  <si>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</si>
  <si>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</si>
  <si>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</si>
  <si>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</si>
  <si>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</si>
  <si>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</si>
  <si>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</si>
  <si>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</si>
  <si>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</si>
  <si>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</si>
  <si>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</si>
  <si>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</si>
  <si>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</si>
  <si>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</si>
  <si>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</si>
  <si>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</si>
  <si>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</si>
  <si>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</si>
  <si>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</si>
  <si>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</si>
  <si>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</si>
  <si>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</si>
  <si>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</si>
  <si>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</si>
  <si>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</si>
  <si>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</si>
  <si>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</si>
  <si>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</si>
  <si>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</si>
  <si>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</si>
  <si>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</si>
  <si>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</si>
  <si>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</si>
  <si>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</si>
  <si>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</si>
  <si>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</si>
  <si>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</si>
  <si>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</si>
  <si>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</si>
  <si>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</si>
  <si>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</si>
  <si>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</si>
  <si>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</si>
  <si>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</si>
  <si>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</si>
  <si>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</si>
  <si>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</si>
  <si>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</si>
  <si>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</si>
  <si>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</si>
  <si>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</si>
  <si>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</si>
  <si>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</si>
  <si>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</si>
  <si>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</si>
  <si>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</si>
  <si>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</si>
  <si>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</si>
  <si>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</si>
  <si>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</si>
  <si>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</si>
  <si>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</si>
  <si>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</si>
  <si>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</si>
  <si>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</si>
  <si>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</si>
  <si>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</si>
  <si>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</si>
  <si>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</si>
  <si>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</si>
  <si>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</si>
  <si>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</si>
  <si>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</si>
  <si>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</si>
  <si>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</si>
  <si>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</si>
  <si>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</si>
  <si>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</si>
  <si>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</si>
  <si>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</si>
  <si>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</si>
  <si>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</si>
  <si>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</si>
  <si>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</si>
  <si>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宇治市</t>
  </si>
  <si>
    <t>法適用</t>
  </si>
  <si>
    <t>下水道事業</t>
  </si>
  <si>
    <t>公共下水道</t>
  </si>
  <si>
    <t>Ab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</si>
  <si>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</si>
  <si>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</si>
  <si>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</si>
  <si>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</si>
  <si>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</si>
  <si>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</si>
  <si>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</si>
  <si>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</si>
  <si>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</si>
  <si>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</si>
  <si>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</si>
  <si>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現時点でも下水道整備に取り組み、多額の設備投資及び公債費の償還を行っており、類似団体と比較して現時点での経営分析は、経費を多く要する状況である。
　他方、使用料単価は1㎥あたり160円を超えており、20㎥あたり下水道使用料3,082円と同じく一定の水準に達している。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整備完了に向けて今後も整備の推進が必要であるため、現状の経営がしばらくの間は続くことになるが、法適化による経営内容の明瞭化により、一層の正確な経営状況の把握・分析を進め、適正な経営となるように努める。</t>
    <phoneticPr fontId="4"/>
  </si>
  <si>
    <t>　令和5年度は、経常収支比率が100％を上回ったものの、流動比率とともに類似団体と比べて低い水準にあり、引き続き改善に努める必要がある。これは、現時点の普及率が98.44％であり、今なお下水道整備に取り組んでいることから、多額の設備投資・公債費の償還を要する状況であり、早期に整備を完了した類似団体と比較して、企業債残高対事業規模比率、汚水処理原価は高く、経費回収率、水洗化率は低い状況となっている。
　一方、下水道使用料水準は平成18年の料金改定以後、使用料単価は1㎥あたり160円を超えており、20㎥あたり下水道使用料3,082円と同じく一定の水準に達している。
　施設利用率に関しては、類似団体平均値を下回っているが、現在も下水道整備中であり、今後の流量増加が見込まれることから、数値は上昇すると考えている。</t>
    <phoneticPr fontId="4"/>
  </si>
  <si>
    <t xml:space="preserve">　現在も下水道管渠の整備に取り組んでいることから、本市で整備した管渠は新しいものが多い。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</si>
</sst>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</c:v>
                </c:pt>
                <c:pt idx="2" formatCode="#,##0.00;&quot;△&quot;#,##0.00">
                  <c:v>0</c:v>
                </c:pt>
                <c:pt idx="3">
                  <c:v>0.13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E-4A4A-AAE1-49A6981B4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0.19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E-4A4A-AAE1-49A6981B4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70.739999999999995</c:v>
                </c:pt>
                <c:pt idx="1">
                  <c:v>71.52</c:v>
                </c:pt>
                <c:pt idx="2">
                  <c:v>68.569999999999993</c:v>
                </c:pt>
                <c:pt idx="3">
                  <c:v>66.56</c:v>
                </c:pt>
                <c:pt idx="4">
                  <c:v>55.07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D-42BE-A24B-6E9EE07CE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67.37</c:v>
                </c:pt>
                <c:pt idx="1">
                  <c:v>67.709999999999994</c:v>
                </c:pt>
                <c:pt idx="2">
                  <c:v>67.13</c:v>
                </c:pt>
                <c:pt idx="3">
                  <c:v>66.819999999999993</c:v>
                </c:pt>
                <c:pt idx="4">
                  <c:v>65.98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D-42BE-A24B-6E9EE07CE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87.57</c:v>
                </c:pt>
                <c:pt idx="1">
                  <c:v>88.43</c:v>
                </c:pt>
                <c:pt idx="2">
                  <c:v>88.97</c:v>
                </c:pt>
                <c:pt idx="3">
                  <c:v>89.32</c:v>
                </c:pt>
                <c:pt idx="4">
                  <c:v>89.85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3-4229-894B-F7D76463F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</c:v>
                </c:pt>
                <c:pt idx="1">
                  <c:v>97.24</c:v>
                </c:pt>
                <c:pt idx="2">
                  <c:v>97.79</c:v>
                </c:pt>
                <c:pt idx="3">
                  <c:v>97.75</c:v>
                </c:pt>
                <c:pt idx="4">
                  <c:v>97.83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3-4229-894B-F7D76463F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100.43</c:v>
                </c:pt>
                <c:pt idx="1">
                  <c:v>100.98</c:v>
                </c:pt>
                <c:pt idx="2">
                  <c:v>100.12</c:v>
                </c:pt>
                <c:pt idx="3">
                  <c:v>100.12</c:v>
                </c:pt>
                <c:pt idx="4">
                  <c:v>100.11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D22-B138-0F400CFC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106.31</c:v>
                </c:pt>
                <c:pt idx="1">
                  <c:v>107.05</c:v>
                </c:pt>
                <c:pt idx="2">
                  <c:v>106.43</c:v>
                </c:pt>
                <c:pt idx="3">
                  <c:v>106.81</c:v>
                </c:pt>
                <c:pt idx="4">
                  <c:v>106.99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8-4D22-B138-0F400CFC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14.99</c:v>
                </c:pt>
                <c:pt idx="1">
                  <c:v>17.309999999999999</c:v>
                </c:pt>
                <c:pt idx="2">
                  <c:v>19.75</c:v>
                </c:pt>
                <c:pt idx="3">
                  <c:v>22.25</c:v>
                </c:pt>
                <c:pt idx="4">
                  <c:v>24.04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6-4BA3-89B7-FAD8185B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30.6</c:v>
                </c:pt>
                <c:pt idx="1">
                  <c:v>27.39</c:v>
                </c:pt>
                <c:pt idx="2">
                  <c:v>30.42</c:v>
                </c:pt>
                <c:pt idx="3">
                  <c:v>32.96</c:v>
                </c:pt>
                <c:pt idx="4">
                  <c:v>34.909999999999997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6-4BA3-89B7-FAD8185B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2.4500000000000002</c:v>
                </c:pt>
                <c:pt idx="1">
                  <c:v>3.58</c:v>
                </c:pt>
                <c:pt idx="2">
                  <c:v>3.53</c:v>
                </c:pt>
                <c:pt idx="3">
                  <c:v>3.21</c:v>
                </c:pt>
                <c:pt idx="4">
                  <c:v>4.1100000000000003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C-4B29-8FA8-14E63E3B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5.0199999999999996</c:v>
                </c:pt>
                <c:pt idx="1">
                  <c:v>5.86</c:v>
                </c:pt>
                <c:pt idx="2">
                  <c:v>6.66</c:v>
                </c:pt>
                <c:pt idx="3">
                  <c:v>8.49</c:v>
                </c:pt>
                <c:pt idx="4">
                  <c:v>10.08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C-4B29-8FA8-14E63E3B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1.59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F-4701-B5B6-092FDD9D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 formatCode="#,##0.00;&quot;△&quot;#,##0.00;&quot;-&quot;">
                  <c:v>0.05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F-4701-B5B6-092FDD9D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43.7</c:v>
                </c:pt>
                <c:pt idx="1">
                  <c:v>42.87</c:v>
                </c:pt>
                <c:pt idx="2">
                  <c:v>56.81</c:v>
                </c:pt>
                <c:pt idx="3">
                  <c:v>38.29</c:v>
                </c:pt>
                <c:pt idx="4">
                  <c:v>42.39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0-4ADC-B104-87B3C70FE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88.1</c:v>
                </c:pt>
                <c:pt idx="1">
                  <c:v>84.84</c:v>
                </c:pt>
                <c:pt idx="2">
                  <c:v>88.42</c:v>
                </c:pt>
                <c:pt idx="3">
                  <c:v>93.63</c:v>
                </c:pt>
                <c:pt idx="4">
                  <c:v>100.41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0-4ADC-B104-87B3C70FE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1409.27</c:v>
                </c:pt>
                <c:pt idx="1">
                  <c:v>1377.01</c:v>
                </c:pt>
                <c:pt idx="2">
                  <c:v>1353.09</c:v>
                </c:pt>
                <c:pt idx="3">
                  <c:v>1342.33</c:v>
                </c:pt>
                <c:pt idx="4">
                  <c:v>1298.26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6-43B0-97D2-188A99485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585.55999999999995</c:v>
                </c:pt>
                <c:pt idx="1">
                  <c:v>565.62</c:v>
                </c:pt>
                <c:pt idx="2">
                  <c:v>544.61</c:v>
                </c:pt>
                <c:pt idx="3">
                  <c:v>525.07000000000005</c:v>
                </c:pt>
                <c:pt idx="4">
                  <c:v>499.16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6-43B0-97D2-188A99485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89.72</c:v>
                </c:pt>
                <c:pt idx="1">
                  <c:v>90.45</c:v>
                </c:pt>
                <c:pt idx="2">
                  <c:v>96.31</c:v>
                </c:pt>
                <c:pt idx="3">
                  <c:v>96.82</c:v>
                </c:pt>
                <c:pt idx="4">
                  <c:v>95.13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9-4957-BF0C-14A7C2AB9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101.62</c:v>
                </c:pt>
                <c:pt idx="1">
                  <c:v>102.36</c:v>
                </c:pt>
                <c:pt idx="2">
                  <c:v>103.76</c:v>
                </c:pt>
                <c:pt idx="3">
                  <c:v>103.57</c:v>
                </c:pt>
                <c:pt idx="4">
                  <c:v>104.04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9-4957-BF0C-14A7C2AB9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182.1</c:v>
                </c:pt>
                <c:pt idx="1">
                  <c:v>179.41</c:v>
                </c:pt>
                <c:pt idx="2">
                  <c:v>169.15</c:v>
                </c:pt>
                <c:pt idx="3">
                  <c:v>167.82</c:v>
                </c:pt>
                <c:pt idx="4">
                  <c:v>171.32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D-4465-B13E-6A86A5B14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117.41</c:v>
                </c:pt>
                <c:pt idx="1">
                  <c:v>114.01</c:v>
                </c:pt>
                <c:pt idx="2">
                  <c:v>111.18</c:v>
                </c:pt>
                <c:pt idx="3">
                  <c:v>111.78</c:v>
                </c:pt>
                <c:pt idx="4">
                  <c:v>112.75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D-4465-B13E-6A86A5B14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G12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京都府　宇治市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Ab</v>
      </c>
      <c r="X8" s="34"/>
      <c r="Y8" s="34"/>
      <c r="Z8" s="34"/>
      <c r="AA8" s="34"/>
      <c r="AB8" s="34"/>
      <c r="AC8" s="34"/>
      <c r="AD8" s="35" t="str">
        <f>データ!$M$6</f>
        <v>その他</v>
      </c>
      <c r="AE8" s="35"/>
      <c r="AF8" s="35"/>
      <c r="AG8" s="35"/>
      <c r="AH8" s="35"/>
      <c r="AI8" s="35"/>
      <c r="AJ8" s="35"/>
      <c r="AK8" s="3"/>
      <c r="AL8" s="36">
        <f>データ!S6</f>
        <v>180943</v>
      </c>
      <c r="AM8" s="36"/>
      <c r="AN8" s="36"/>
      <c r="AO8" s="36"/>
      <c r="AP8" s="36"/>
      <c r="AQ8" s="36"/>
      <c r="AR8" s="36"/>
      <c r="AS8" s="36"/>
      <c r="AT8" s="37">
        <f>データ!T6</f>
        <v>67.540000000000006</v>
      </c>
      <c r="AU8" s="37"/>
      <c r="AV8" s="37"/>
      <c r="AW8" s="37"/>
      <c r="AX8" s="37"/>
      <c r="AY8" s="37"/>
      <c r="AZ8" s="37"/>
      <c r="BA8" s="37"/>
      <c r="BB8" s="37">
        <f>データ!U6</f>
        <v>2679.05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54.75</v>
      </c>
      <c r="J10" s="37"/>
      <c r="K10" s="37"/>
      <c r="L10" s="37"/>
      <c r="M10" s="37"/>
      <c r="N10" s="37"/>
      <c r="O10" s="37"/>
      <c r="P10" s="37">
        <f>データ!P6</f>
        <v>98.44</v>
      </c>
      <c r="Q10" s="37"/>
      <c r="R10" s="37"/>
      <c r="S10" s="37"/>
      <c r="T10" s="37"/>
      <c r="U10" s="37"/>
      <c r="V10" s="37"/>
      <c r="W10" s="37">
        <f>データ!Q6</f>
        <v>86.99</v>
      </c>
      <c r="X10" s="37"/>
      <c r="Y10" s="37"/>
      <c r="Z10" s="37"/>
      <c r="AA10" s="37"/>
      <c r="AB10" s="37"/>
      <c r="AC10" s="37"/>
      <c r="AD10" s="36">
        <f>データ!R6</f>
        <v>3082</v>
      </c>
      <c r="AE10" s="36"/>
      <c r="AF10" s="36"/>
      <c r="AG10" s="36"/>
      <c r="AH10" s="36"/>
      <c r="AI10" s="36"/>
      <c r="AJ10" s="36"/>
      <c r="AK10" s="2"/>
      <c r="AL10" s="36">
        <f>データ!V6</f>
        <v>177395</v>
      </c>
      <c r="AM10" s="36"/>
      <c r="AN10" s="36"/>
      <c r="AO10" s="36"/>
      <c r="AP10" s="36"/>
      <c r="AQ10" s="36"/>
      <c r="AR10" s="36"/>
      <c r="AS10" s="36"/>
      <c r="AT10" s="37">
        <f>データ!W6</f>
        <v>19.72</v>
      </c>
      <c r="AU10" s="37"/>
      <c r="AV10" s="37"/>
      <c r="AW10" s="37"/>
      <c r="AX10" s="37"/>
      <c r="AY10" s="37"/>
      <c r="AZ10" s="37"/>
      <c r="BA10" s="37"/>
      <c r="BB10" s="37">
        <f>データ!X6</f>
        <v>8995.69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111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H+3+V2ej3ZZ4PLzxr0M8FI06PlFRclqXRf20rg3b6qe6A44m5vAEpjRZe0+S9iKwl4dx4EdMC1ucGj4SsJXJkw==" saltValue="+eqv+H2qFoW9fbRX9yyfL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28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55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56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57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58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59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60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61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62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63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64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65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2023</v>
      </c>
      <c r="C6" s="19">
        <f t="shared" ref="C6:X6" si="3">C7</f>
        <v>262048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京都府　宇治市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Ab</v>
      </c>
      <c r="M6" s="19" t="str">
        <f t="shared" si="3"/>
        <v>その他</v>
      </c>
      <c r="N6" s="20" t="str">
        <f t="shared" si="3"/>
        <v>-</v>
      </c>
      <c r="O6" s="20">
        <f t="shared" si="3"/>
        <v>54.75</v>
      </c>
      <c r="P6" s="20">
        <f t="shared" si="3"/>
        <v>98.44</v>
      </c>
      <c r="Q6" s="20">
        <f t="shared" si="3"/>
        <v>86.99</v>
      </c>
      <c r="R6" s="20">
        <f t="shared" si="3"/>
        <v>3082</v>
      </c>
      <c r="S6" s="20">
        <f t="shared" si="3"/>
        <v>180943</v>
      </c>
      <c r="T6" s="20">
        <f t="shared" si="3"/>
        <v>67.540000000000006</v>
      </c>
      <c r="U6" s="20">
        <f t="shared" si="3"/>
        <v>2679.05</v>
      </c>
      <c r="V6" s="20">
        <f t="shared" si="3"/>
        <v>177395</v>
      </c>
      <c r="W6" s="20">
        <f t="shared" si="3"/>
        <v>19.72</v>
      </c>
      <c r="X6" s="20">
        <f t="shared" si="3"/>
        <v>8995.69</v>
      </c>
      <c r="Y6" s="21">
        <f>IF(Y7="",NA(),Y7)</f>
        <v>100.43</v>
      </c>
      <c r="Z6" s="21">
        <f t="shared" ref="Z6:AH6" si="4">IF(Z7="",NA(),Z7)</f>
        <v>100.98</v>
      </c>
      <c r="AA6" s="21">
        <f t="shared" si="4"/>
        <v>100.12</v>
      </c>
      <c r="AB6" s="21">
        <f t="shared" si="4"/>
        <v>100.12</v>
      </c>
      <c r="AC6" s="21">
        <f t="shared" si="4"/>
        <v>100.11</v>
      </c>
      <c r="AD6" s="21">
        <f t="shared" si="4"/>
        <v>106.31</v>
      </c>
      <c r="AE6" s="21">
        <f t="shared" si="4"/>
        <v>107.05</v>
      </c>
      <c r="AF6" s="21">
        <f t="shared" si="4"/>
        <v>106.43</v>
      </c>
      <c r="AG6" s="21">
        <f t="shared" si="4"/>
        <v>106.81</v>
      </c>
      <c r="AH6" s="21">
        <f t="shared" si="4"/>
        <v>106.99</v>
      </c>
      <c r="AI6" s="20" t="str">
        <f>IF(AI7="","",IF(AI7="-","【-】","【"&amp;SUBSTITUTE(TEXT(AI7,"#,##0.00"),"-","△")&amp;"】"))</f>
        <v>【105.91】</v>
      </c>
      <c r="AJ6" s="21">
        <f>IF(AJ7="",NA(),AJ7)</f>
        <v>1.59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0.05</v>
      </c>
      <c r="AP6" s="20">
        <f t="shared" si="5"/>
        <v>0</v>
      </c>
      <c r="AQ6" s="20">
        <f t="shared" si="5"/>
        <v>0</v>
      </c>
      <c r="AR6" s="20">
        <f t="shared" si="5"/>
        <v>0</v>
      </c>
      <c r="AS6" s="20">
        <f t="shared" si="5"/>
        <v>0</v>
      </c>
      <c r="AT6" s="20" t="str">
        <f>IF(AT7="","",IF(AT7="-","【-】","【"&amp;SUBSTITUTE(TEXT(AT7,"#,##0.00"),"-","△")&amp;"】"))</f>
        <v>【3.03】</v>
      </c>
      <c r="AU6" s="21">
        <f>IF(AU7="",NA(),AU7)</f>
        <v>43.7</v>
      </c>
      <c r="AV6" s="21">
        <f t="shared" ref="AV6:BD6" si="6">IF(AV7="",NA(),AV7)</f>
        <v>42.87</v>
      </c>
      <c r="AW6" s="21">
        <f t="shared" si="6"/>
        <v>56.81</v>
      </c>
      <c r="AX6" s="21">
        <f t="shared" si="6"/>
        <v>38.29</v>
      </c>
      <c r="AY6" s="21">
        <f t="shared" si="6"/>
        <v>42.39</v>
      </c>
      <c r="AZ6" s="21">
        <f t="shared" si="6"/>
        <v>88.1</v>
      </c>
      <c r="BA6" s="21">
        <f t="shared" si="6"/>
        <v>84.84</v>
      </c>
      <c r="BB6" s="21">
        <f t="shared" si="6"/>
        <v>88.42</v>
      </c>
      <c r="BC6" s="21">
        <f t="shared" si="6"/>
        <v>93.63</v>
      </c>
      <c r="BD6" s="21">
        <f t="shared" si="6"/>
        <v>100.41</v>
      </c>
      <c r="BE6" s="20" t="str">
        <f>IF(BE7="","",IF(BE7="-","【-】","【"&amp;SUBSTITUTE(TEXT(BE7,"#,##0.00"),"-","△")&amp;"】"))</f>
        <v>【78.43】</v>
      </c>
      <c r="BF6" s="21">
        <f>IF(BF7="",NA(),BF7)</f>
        <v>1409.27</v>
      </c>
      <c r="BG6" s="21">
        <f t="shared" ref="BG6:BO6" si="7">IF(BG7="",NA(),BG7)</f>
        <v>1377.01</v>
      </c>
      <c r="BH6" s="21">
        <f t="shared" si="7"/>
        <v>1353.09</v>
      </c>
      <c r="BI6" s="21">
        <f t="shared" si="7"/>
        <v>1342.33</v>
      </c>
      <c r="BJ6" s="21">
        <f t="shared" si="7"/>
        <v>1298.26</v>
      </c>
      <c r="BK6" s="21">
        <f t="shared" si="7"/>
        <v>585.55999999999995</v>
      </c>
      <c r="BL6" s="21">
        <f t="shared" si="7"/>
        <v>565.62</v>
      </c>
      <c r="BM6" s="21">
        <f t="shared" si="7"/>
        <v>544.61</v>
      </c>
      <c r="BN6" s="21">
        <f t="shared" si="7"/>
        <v>525.07000000000005</v>
      </c>
      <c r="BO6" s="21">
        <f t="shared" si="7"/>
        <v>499.16</v>
      </c>
      <c r="BP6" s="20" t="str">
        <f>IF(BP7="","",IF(BP7="-","【-】","【"&amp;SUBSTITUTE(TEXT(BP7,"#,##0.00"),"-","△")&amp;"】"))</f>
        <v>【630.82】</v>
      </c>
      <c r="BQ6" s="21">
        <f>IF(BQ7="",NA(),BQ7)</f>
        <v>89.72</v>
      </c>
      <c r="BR6" s="21">
        <f t="shared" ref="BR6:BZ6" si="8">IF(BR7="",NA(),BR7)</f>
        <v>90.45</v>
      </c>
      <c r="BS6" s="21">
        <f t="shared" si="8"/>
        <v>96.31</v>
      </c>
      <c r="BT6" s="21">
        <f t="shared" si="8"/>
        <v>96.82</v>
      </c>
      <c r="BU6" s="21">
        <f t="shared" si="8"/>
        <v>95.13</v>
      </c>
      <c r="BV6" s="21">
        <f t="shared" si="8"/>
        <v>101.62</v>
      </c>
      <c r="BW6" s="21">
        <f t="shared" si="8"/>
        <v>102.36</v>
      </c>
      <c r="BX6" s="21">
        <f t="shared" si="8"/>
        <v>103.76</v>
      </c>
      <c r="BY6" s="21">
        <f t="shared" si="8"/>
        <v>103.57</v>
      </c>
      <c r="BZ6" s="21">
        <f t="shared" si="8"/>
        <v>104.04</v>
      </c>
      <c r="CA6" s="20" t="str">
        <f>IF(CA7="","",IF(CA7="-","【-】","【"&amp;SUBSTITUTE(TEXT(CA7,"#,##0.00"),"-","△")&amp;"】"))</f>
        <v>【97.81】</v>
      </c>
      <c r="CB6" s="21">
        <f>IF(CB7="",NA(),CB7)</f>
        <v>182.1</v>
      </c>
      <c r="CC6" s="21">
        <f t="shared" ref="CC6:CK6" si="9">IF(CC7="",NA(),CC7)</f>
        <v>179.41</v>
      </c>
      <c r="CD6" s="21">
        <f t="shared" si="9"/>
        <v>169.15</v>
      </c>
      <c r="CE6" s="21">
        <f t="shared" si="9"/>
        <v>167.82</v>
      </c>
      <c r="CF6" s="21">
        <f t="shared" si="9"/>
        <v>171.32</v>
      </c>
      <c r="CG6" s="21">
        <f t="shared" si="9"/>
        <v>117.41</v>
      </c>
      <c r="CH6" s="21">
        <f t="shared" si="9"/>
        <v>114.01</v>
      </c>
      <c r="CI6" s="21">
        <f t="shared" si="9"/>
        <v>111.18</v>
      </c>
      <c r="CJ6" s="21">
        <f t="shared" si="9"/>
        <v>111.78</v>
      </c>
      <c r="CK6" s="21">
        <f t="shared" si="9"/>
        <v>112.75</v>
      </c>
      <c r="CL6" s="20" t="str">
        <f>IF(CL7="","",IF(CL7="-","【-】","【"&amp;SUBSTITUTE(TEXT(CL7,"#,##0.00"),"-","△")&amp;"】"))</f>
        <v>【138.75】</v>
      </c>
      <c r="CM6" s="21">
        <f>IF(CM7="",NA(),CM7)</f>
        <v>70.739999999999995</v>
      </c>
      <c r="CN6" s="21">
        <f t="shared" ref="CN6:CV6" si="10">IF(CN7="",NA(),CN7)</f>
        <v>71.52</v>
      </c>
      <c r="CO6" s="21">
        <f t="shared" si="10"/>
        <v>68.569999999999993</v>
      </c>
      <c r="CP6" s="21">
        <f t="shared" si="10"/>
        <v>66.56</v>
      </c>
      <c r="CQ6" s="21">
        <f t="shared" si="10"/>
        <v>55.07</v>
      </c>
      <c r="CR6" s="21">
        <f t="shared" si="10"/>
        <v>67.37</v>
      </c>
      <c r="CS6" s="21">
        <f t="shared" si="10"/>
        <v>67.709999999999994</v>
      </c>
      <c r="CT6" s="21">
        <f t="shared" si="10"/>
        <v>67.13</v>
      </c>
      <c r="CU6" s="21">
        <f t="shared" si="10"/>
        <v>66.819999999999993</v>
      </c>
      <c r="CV6" s="21">
        <f t="shared" si="10"/>
        <v>65.98</v>
      </c>
      <c r="CW6" s="20" t="str">
        <f>IF(CW7="","",IF(CW7="-","【-】","【"&amp;SUBSTITUTE(TEXT(CW7,"#,##0.00"),"-","△")&amp;"】"))</f>
        <v>【58.94】</v>
      </c>
      <c r="CX6" s="21">
        <f>IF(CX7="",NA(),CX7)</f>
        <v>87.57</v>
      </c>
      <c r="CY6" s="21">
        <f t="shared" ref="CY6:DG6" si="11">IF(CY7="",NA(),CY7)</f>
        <v>88.43</v>
      </c>
      <c r="CZ6" s="21">
        <f t="shared" si="11"/>
        <v>88.97</v>
      </c>
      <c r="DA6" s="21">
        <f t="shared" si="11"/>
        <v>89.32</v>
      </c>
      <c r="DB6" s="21">
        <f t="shared" si="11"/>
        <v>89.85</v>
      </c>
      <c r="DC6" s="21">
        <f t="shared" si="11"/>
        <v>97</v>
      </c>
      <c r="DD6" s="21">
        <f t="shared" si="11"/>
        <v>97.24</v>
      </c>
      <c r="DE6" s="21">
        <f t="shared" si="11"/>
        <v>97.79</v>
      </c>
      <c r="DF6" s="21">
        <f t="shared" si="11"/>
        <v>97.75</v>
      </c>
      <c r="DG6" s="21">
        <f t="shared" si="11"/>
        <v>97.83</v>
      </c>
      <c r="DH6" s="20" t="str">
        <f>IF(DH7="","",IF(DH7="-","【-】","【"&amp;SUBSTITUTE(TEXT(DH7,"#,##0.00"),"-","△")&amp;"】"))</f>
        <v>【95.91】</v>
      </c>
      <c r="DI6" s="21">
        <f>IF(DI7="",NA(),DI7)</f>
        <v>14.99</v>
      </c>
      <c r="DJ6" s="21">
        <f t="shared" ref="DJ6:DR6" si="12">IF(DJ7="",NA(),DJ7)</f>
        <v>17.309999999999999</v>
      </c>
      <c r="DK6" s="21">
        <f t="shared" si="12"/>
        <v>19.75</v>
      </c>
      <c r="DL6" s="21">
        <f t="shared" si="12"/>
        <v>22.25</v>
      </c>
      <c r="DM6" s="21">
        <f t="shared" si="12"/>
        <v>24.04</v>
      </c>
      <c r="DN6" s="21">
        <f t="shared" si="12"/>
        <v>30.6</v>
      </c>
      <c r="DO6" s="21">
        <f t="shared" si="12"/>
        <v>27.39</v>
      </c>
      <c r="DP6" s="21">
        <f t="shared" si="12"/>
        <v>30.42</v>
      </c>
      <c r="DQ6" s="21">
        <f t="shared" si="12"/>
        <v>32.96</v>
      </c>
      <c r="DR6" s="21">
        <f t="shared" si="12"/>
        <v>34.909999999999997</v>
      </c>
      <c r="DS6" s="20" t="str">
        <f>IF(DS7="","",IF(DS7="-","【-】","【"&amp;SUBSTITUTE(TEXT(DS7,"#,##0.00"),"-","△")&amp;"】"))</f>
        <v>【41.09】</v>
      </c>
      <c r="DT6" s="21">
        <f>IF(DT7="",NA(),DT7)</f>
        <v>2.4500000000000002</v>
      </c>
      <c r="DU6" s="21">
        <f t="shared" ref="DU6:EC6" si="13">IF(DU7="",NA(),DU7)</f>
        <v>3.58</v>
      </c>
      <c r="DV6" s="21">
        <f t="shared" si="13"/>
        <v>3.53</v>
      </c>
      <c r="DW6" s="21">
        <f t="shared" si="13"/>
        <v>3.21</v>
      </c>
      <c r="DX6" s="21">
        <f t="shared" si="13"/>
        <v>4.1100000000000003</v>
      </c>
      <c r="DY6" s="21">
        <f t="shared" si="13"/>
        <v>5.0199999999999996</v>
      </c>
      <c r="DZ6" s="21">
        <f t="shared" si="13"/>
        <v>5.86</v>
      </c>
      <c r="EA6" s="21">
        <f t="shared" si="13"/>
        <v>6.66</v>
      </c>
      <c r="EB6" s="21">
        <f t="shared" si="13"/>
        <v>8.49</v>
      </c>
      <c r="EC6" s="21">
        <f t="shared" si="13"/>
        <v>10.08</v>
      </c>
      <c r="ED6" s="20" t="str">
        <f>IF(ED7="","",IF(ED7="-","【-】","【"&amp;SUBSTITUTE(TEXT(ED7,"#,##0.00"),"-","△")&amp;"】"))</f>
        <v>【8.68】</v>
      </c>
      <c r="EE6" s="21">
        <f>IF(EE7="",NA(),EE7)</f>
        <v>0.1</v>
      </c>
      <c r="EF6" s="21">
        <f t="shared" ref="EF6:EN6" si="14">IF(EF7="",NA(),EF7)</f>
        <v>0.1</v>
      </c>
      <c r="EG6" s="20">
        <f t="shared" si="14"/>
        <v>0</v>
      </c>
      <c r="EH6" s="21">
        <f t="shared" si="14"/>
        <v>0.13</v>
      </c>
      <c r="EI6" s="21">
        <f t="shared" si="14"/>
        <v>7.0000000000000007E-2</v>
      </c>
      <c r="EJ6" s="21">
        <f t="shared" si="14"/>
        <v>0.19</v>
      </c>
      <c r="EK6" s="21">
        <f t="shared" si="14"/>
        <v>0.19</v>
      </c>
      <c r="EL6" s="21">
        <f t="shared" si="14"/>
        <v>0.14000000000000001</v>
      </c>
      <c r="EM6" s="21">
        <f t="shared" si="14"/>
        <v>0.15</v>
      </c>
      <c r="EN6" s="21">
        <f t="shared" si="14"/>
        <v>0.12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262048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54.75</v>
      </c>
      <c r="P7" s="24">
        <v>98.44</v>
      </c>
      <c r="Q7" s="24">
        <v>86.99</v>
      </c>
      <c r="R7" s="24">
        <v>3082</v>
      </c>
      <c r="S7" s="24">
        <v>180943</v>
      </c>
      <c r="T7" s="24">
        <v>67.540000000000006</v>
      </c>
      <c r="U7" s="24">
        <v>2679.05</v>
      </c>
      <c r="V7" s="24">
        <v>177395</v>
      </c>
      <c r="W7" s="24">
        <v>19.72</v>
      </c>
      <c r="X7" s="24">
        <v>8995.69</v>
      </c>
      <c r="Y7" s="24">
        <v>100.43</v>
      </c>
      <c r="Z7" s="24">
        <v>100.98</v>
      </c>
      <c r="AA7" s="24">
        <v>100.12</v>
      </c>
      <c r="AB7" s="24">
        <v>100.12</v>
      </c>
      <c r="AC7" s="24">
        <v>100.11</v>
      </c>
      <c r="AD7" s="24">
        <v>106.31</v>
      </c>
      <c r="AE7" s="24">
        <v>107.05</v>
      </c>
      <c r="AF7" s="24">
        <v>106.43</v>
      </c>
      <c r="AG7" s="24">
        <v>106.81</v>
      </c>
      <c r="AH7" s="24">
        <v>106.99</v>
      </c>
      <c r="AI7" s="24">
        <v>105.91</v>
      </c>
      <c r="AJ7" s="24">
        <v>1.59</v>
      </c>
      <c r="AK7" s="24">
        <v>0</v>
      </c>
      <c r="AL7" s="24">
        <v>0</v>
      </c>
      <c r="AM7" s="24">
        <v>0</v>
      </c>
      <c r="AN7" s="24">
        <v>0</v>
      </c>
      <c r="AO7" s="24">
        <v>0.05</v>
      </c>
      <c r="AP7" s="24">
        <v>0</v>
      </c>
      <c r="AQ7" s="24">
        <v>0</v>
      </c>
      <c r="AR7" s="24">
        <v>0</v>
      </c>
      <c r="AS7" s="24">
        <v>0</v>
      </c>
      <c r="AT7" s="24">
        <v>3.03</v>
      </c>
      <c r="AU7" s="24">
        <v>43.7</v>
      </c>
      <c r="AV7" s="24">
        <v>42.87</v>
      </c>
      <c r="AW7" s="24">
        <v>56.81</v>
      </c>
      <c r="AX7" s="24">
        <v>38.29</v>
      </c>
      <c r="AY7" s="24">
        <v>42.39</v>
      </c>
      <c r="AZ7" s="24">
        <v>88.1</v>
      </c>
      <c r="BA7" s="24">
        <v>84.84</v>
      </c>
      <c r="BB7" s="24">
        <v>88.42</v>
      </c>
      <c r="BC7" s="24">
        <v>93.63</v>
      </c>
      <c r="BD7" s="24">
        <v>100.41</v>
      </c>
      <c r="BE7" s="24">
        <v>78.430000000000007</v>
      </c>
      <c r="BF7" s="24">
        <v>1409.27</v>
      </c>
      <c r="BG7" s="24">
        <v>1377.01</v>
      </c>
      <c r="BH7" s="24">
        <v>1353.09</v>
      </c>
      <c r="BI7" s="24">
        <v>1342.33</v>
      </c>
      <c r="BJ7" s="24">
        <v>1298.26</v>
      </c>
      <c r="BK7" s="24">
        <v>585.55999999999995</v>
      </c>
      <c r="BL7" s="24">
        <v>565.62</v>
      </c>
      <c r="BM7" s="24">
        <v>544.61</v>
      </c>
      <c r="BN7" s="24">
        <v>525.07000000000005</v>
      </c>
      <c r="BO7" s="24">
        <v>499.16</v>
      </c>
      <c r="BP7" s="24">
        <v>630.82000000000005</v>
      </c>
      <c r="BQ7" s="24">
        <v>89.72</v>
      </c>
      <c r="BR7" s="24">
        <v>90.45</v>
      </c>
      <c r="BS7" s="24">
        <v>96.31</v>
      </c>
      <c r="BT7" s="24">
        <v>96.82</v>
      </c>
      <c r="BU7" s="24">
        <v>95.13</v>
      </c>
      <c r="BV7" s="24">
        <v>101.62</v>
      </c>
      <c r="BW7" s="24">
        <v>102.36</v>
      </c>
      <c r="BX7" s="24">
        <v>103.76</v>
      </c>
      <c r="BY7" s="24">
        <v>103.57</v>
      </c>
      <c r="BZ7" s="24">
        <v>104.04</v>
      </c>
      <c r="CA7" s="24">
        <v>97.81</v>
      </c>
      <c r="CB7" s="24">
        <v>182.1</v>
      </c>
      <c r="CC7" s="24">
        <v>179.41</v>
      </c>
      <c r="CD7" s="24">
        <v>169.15</v>
      </c>
      <c r="CE7" s="24">
        <v>167.82</v>
      </c>
      <c r="CF7" s="24">
        <v>171.32</v>
      </c>
      <c r="CG7" s="24">
        <v>117.41</v>
      </c>
      <c r="CH7" s="24">
        <v>114.01</v>
      </c>
      <c r="CI7" s="24">
        <v>111.18</v>
      </c>
      <c r="CJ7" s="24">
        <v>111.78</v>
      </c>
      <c r="CK7" s="24">
        <v>112.75</v>
      </c>
      <c r="CL7" s="24">
        <v>138.75</v>
      </c>
      <c r="CM7" s="24">
        <v>70.739999999999995</v>
      </c>
      <c r="CN7" s="24">
        <v>71.52</v>
      </c>
      <c r="CO7" s="24">
        <v>68.569999999999993</v>
      </c>
      <c r="CP7" s="24">
        <v>66.56</v>
      </c>
      <c r="CQ7" s="24">
        <v>55.07</v>
      </c>
      <c r="CR7" s="24">
        <v>67.37</v>
      </c>
      <c r="CS7" s="24">
        <v>67.709999999999994</v>
      </c>
      <c r="CT7" s="24">
        <v>67.13</v>
      </c>
      <c r="CU7" s="24">
        <v>66.819999999999993</v>
      </c>
      <c r="CV7" s="24">
        <v>65.98</v>
      </c>
      <c r="CW7" s="24">
        <v>58.94</v>
      </c>
      <c r="CX7" s="24">
        <v>87.57</v>
      </c>
      <c r="CY7" s="24">
        <v>88.43</v>
      </c>
      <c r="CZ7" s="24">
        <v>88.97</v>
      </c>
      <c r="DA7" s="24">
        <v>89.32</v>
      </c>
      <c r="DB7" s="24">
        <v>89.85</v>
      </c>
      <c r="DC7" s="24">
        <v>97</v>
      </c>
      <c r="DD7" s="24">
        <v>97.24</v>
      </c>
      <c r="DE7" s="24">
        <v>97.79</v>
      </c>
      <c r="DF7" s="24">
        <v>97.75</v>
      </c>
      <c r="DG7" s="24">
        <v>97.83</v>
      </c>
      <c r="DH7" s="24">
        <v>95.91</v>
      </c>
      <c r="DI7" s="24">
        <v>14.99</v>
      </c>
      <c r="DJ7" s="24">
        <v>17.309999999999999</v>
      </c>
      <c r="DK7" s="24">
        <v>19.75</v>
      </c>
      <c r="DL7" s="24">
        <v>22.25</v>
      </c>
      <c r="DM7" s="24">
        <v>24.04</v>
      </c>
      <c r="DN7" s="24">
        <v>30.6</v>
      </c>
      <c r="DO7" s="24">
        <v>27.39</v>
      </c>
      <c r="DP7" s="24">
        <v>30.42</v>
      </c>
      <c r="DQ7" s="24">
        <v>32.96</v>
      </c>
      <c r="DR7" s="24">
        <v>34.909999999999997</v>
      </c>
      <c r="DS7" s="24">
        <v>41.09</v>
      </c>
      <c r="DT7" s="24">
        <v>2.4500000000000002</v>
      </c>
      <c r="DU7" s="24">
        <v>3.58</v>
      </c>
      <c r="DV7" s="24">
        <v>3.53</v>
      </c>
      <c r="DW7" s="24">
        <v>3.21</v>
      </c>
      <c r="DX7" s="24">
        <v>4.1100000000000003</v>
      </c>
      <c r="DY7" s="24">
        <v>5.0199999999999996</v>
      </c>
      <c r="DZ7" s="24">
        <v>5.86</v>
      </c>
      <c r="EA7" s="24">
        <v>6.66</v>
      </c>
      <c r="EB7" s="24">
        <v>8.49</v>
      </c>
      <c r="EC7" s="24">
        <v>10.08</v>
      </c>
      <c r="ED7" s="24">
        <v>8.68</v>
      </c>
      <c r="EE7" s="24">
        <v>0.1</v>
      </c>
      <c r="EF7" s="24">
        <v>0.1</v>
      </c>
      <c r="EG7" s="24">
        <v>0</v>
      </c>
      <c r="EH7" s="24">
        <v>0.13</v>
      </c>
      <c r="EI7" s="24">
        <v>7.0000000000000007E-2</v>
      </c>
      <c r="EJ7" s="24">
        <v>0.19</v>
      </c>
      <c r="EK7" s="24">
        <v>0.19</v>
      </c>
      <c r="EL7" s="24">
        <v>0.14000000000000001</v>
      </c>
      <c r="EM7" s="24">
        <v>0.15</v>
      </c>
      <c r="EN7" s="24">
        <v>0.12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02825</cp:lastModifiedBy>
  <cp:lastPrinted>2025-02-04T01:29:58Z</cp:lastPrinted>
  <dcterms:created xsi:type="dcterms:W3CDTF">2025-01-24T07:03:48Z</dcterms:created>
  <dcterms:modified xsi:type="dcterms:W3CDTF">2025-02-07T07:39:19Z</dcterms:modified>
  <cp:category/>
</cp:coreProperties>
</file>